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https://cifosas-my.sharepoint.com/personal/contact_cifosas_onmicrosoft_com/Documents/CIFO/BP 2022/BDC/"/>
    </mc:Choice>
  </mc:AlternateContent>
  <xr:revisionPtr revIDLastSave="3" documentId="8_{878F7967-5739-4C42-BBF1-4BBB51A63910}" xr6:coauthVersionLast="47" xr6:coauthVersionMax="47" xr10:uidLastSave="{43AD2D07-D90F-DE4B-9776-BB157767FC45}"/>
  <bookViews>
    <workbookView xWindow="5160" yWindow="1640" windowWidth="29820" windowHeight="1782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B11" i="1" l="1"/>
  <c r="G2" i="1"/>
  <c r="B2" i="1"/>
  <c r="G30" i="1"/>
  <c r="G32" i="1"/>
  <c r="I32" i="1"/>
  <c r="I30" i="1"/>
  <c r="D25" i="1" l="1"/>
  <c r="C25" i="1"/>
  <c r="B25" i="1"/>
  <c r="G19" i="1"/>
  <c r="H19" i="1"/>
  <c r="I19" i="1"/>
  <c r="J3" i="1" l="1"/>
  <c r="B13" i="1"/>
  <c r="D27" i="1"/>
  <c r="G22" i="1" l="1"/>
  <c r="G27" i="1" l="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<sst xmlns="http://schemas.openxmlformats.org/spreadsheetml/2006/main" count="119" uniqueCount="114">
  <si>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</si>
  <si>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</si>
  <si>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</si>
  <si>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</si>
  <si>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</si>
  <si>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</si>
  <si>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</si>
  <si>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</si>
  <si>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</si>
  <si>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</si>
  <si>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</si>
  <si>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</si>
  <si>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</si>
  <si>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</si>
  <si>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</si>
  <si>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</si>
  <si>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</si>
  <si>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Virement en précisant le nom de l'organisme</t>
  </si>
  <si>
    <t>Le règlement par virement est préférable (voir IBAN, ci-dessous). Aucun envoi sans règlement</t>
  </si>
  <si>
    <t>IBAN (International Bank Account Number) - CIFO SAS - CA Languedoc (Frontignan)</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</si>
  <si>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</si>
  <si>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</si>
  <si>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</si>
  <si>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</si>
  <si>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</si>
  <si>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</si>
  <si>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</si>
  <si>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</si>
  <si>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</si>
  <si>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</si>
  <si>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</si>
  <si>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</si>
  <si>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</si>
  <si>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</si>
  <si>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</si>
  <si>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</si>
  <si>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</si>
  <si>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</si>
  <si>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 cifo 2021</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</si>
  <si>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</si>
  <si>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</si>
  <si>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</si>
  <si>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</si>
  <si>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</si>
  <si>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</si>
  <si>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</si>
  <si>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</si>
  <si>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</si>
  <si>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</si>
  <si>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</si>
  <si>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</si>
  <si>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</si>
  <si>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</si>
  <si>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</si>
  <si>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</si>
  <si>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</si>
  <si>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</si>
  <si>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</si>
  <si>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</si>
  <si>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</si>
  <si>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</si>
  <si>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</si>
  <si>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</si>
  <si>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</si>
  <si>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Ces prix sont nets et HT.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</si>
  <si>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</si>
  <si>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</si>
  <si>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</si>
  <si>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</si>
  <si>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</si>
  <si>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</si>
  <si>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</si>
  <si>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</si>
  <si>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</si>
  <si>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</si>
  <si>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</si>
  <si>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</si>
  <si>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</si>
  <si>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</si>
  <si>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</si>
  <si>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</si>
  <si>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</si>
  <si>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</si>
  <si>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</si>
  <si>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</si>
  <si>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</si>
  <si>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</si>
  <si>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</si>
  <si>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</si>
  <si>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</si>
  <si>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</si>
  <si>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</si>
  <si>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</si>
  <si>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</si>
  <si>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</si>
  <si>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</si>
  <si>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</si>
  <si>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</si>
  <si>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</si>
  <si>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</si>
  <si>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</si>
  <si>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</si>
  <si>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</si>
  <si>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</si>
  <si>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</si>
  <si>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</si>
  <si>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</si>
  <si>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</si>
  <si>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</si>
  <si>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</si>
  <si>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</si>
  <si>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BP</t>
  </si>
  <si>
    <t>SAAD</t>
  </si>
  <si>
    <t>Conditions Générales de Ventes : cliquez 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</si>
</sst>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Red]\-#,##0.00\ &quot;€&quot;"/>
    <numFmt numFmtId="165" formatCode="0#&quot; &quot;##&quot; &quot;##&quot; &quot;##&quot; &quot;##"/>
    <numFmt numFmtId="166" formatCode="#,##0.00\ &quot;€&quot;"/>
    <numFmt numFmtId="167" formatCode="[$-F800]dddd\,\ mmmm\ dd\,\ yyyy"/>
    <numFmt numFmtId="168" formatCode="00000"/>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16" fillId="6" borderId="4" xfId="0" applyFont="1" applyFill="1" applyBorder="1" applyAlignment="1">
      <alignment horizontal="right" vertical="center"/>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16" fillId="0" borderId="0" xfId="0" applyFont="1" applyAlignment="1" applyProtection="1">
      <alignment horizontal="right"/>
      <protection locked="0" hidden="1"/>
    </xf>
    <xf numFmtId="0" fontId="5" fillId="7" borderId="1" xfId="0" applyFont="1" applyFill="1" applyBorder="1" applyAlignment="1" applyProtection="1">
      <alignment horizontal="left" vertical="center"/>
      <protection locked="0"/>
    </xf>
    <xf numFmtId="0" fontId="5" fillId="7" borderId="3" xfId="0" applyFont="1" applyFill="1" applyBorder="1" applyAlignment="1" applyProtection="1">
      <alignment horizontal="left" vertical="center"/>
      <protection locked="0"/>
    </xf>
    <xf numFmtId="0" fontId="5" fillId="7" borderId="2" xfId="0" applyFont="1" applyFill="1" applyBorder="1" applyAlignment="1" applyProtection="1">
      <alignment horizontal="left" vertical="center"/>
      <protection locked="0"/>
    </xf>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2"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 fillId="0" borderId="0" xfId="0" applyFont="1" applyAlignment="1" applyProtection="1">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Border="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17" fillId="0" borderId="0" xfId="0" applyFont="1" applyProtection="1">
      <protection hidden="1"/>
    </xf>
    <xf numFmtId="0" fontId="9" fillId="2" borderId="0" xfId="0" applyFont="1" applyFill="1" applyAlignment="1" applyProtection="1">
      <alignment horizontal="center" vertical="center" wrapText="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42" fillId="0" borderId="0" xfId="1" applyFont="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846137</xdr:colOff>
      <xdr:row>19</xdr:row>
      <xdr:rowOff>142875</xdr:rowOff>
    </xdr:from>
    <xdr:to>
      <xdr:col>9</xdr:col>
      <xdr:colOff>1231900</xdr:colOff>
      <xdr:row>23</xdr:row>
      <xdr:rowOff>57150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107237" y="49561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635000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D3" sqref="D3:H3"/>
    </sheetView>
  </sheetViews>
  <sheetFormatPr baseColWidth="10" defaultRowHeight="14" x14ac:dyDescent="0.15"/>
  <cols>
    <col min="1" max="1" width="10.83203125" style="29"/>
    <col min="2" max="5" width="17.83203125" style="29" customWidth="1"/>
    <col min="6" max="6" width="11.5" style="29" customWidth="1"/>
    <col min="7" max="9" width="17.83203125" style="29" customWidth="1"/>
    <col min="10" max="10" width="20.83203125" style="29" customWidth="1"/>
    <col min="11" max="16384" width="10.83203125" style="29"/>
  </cols>
  <sheetData>
    <row r="1" spans="2:10" ht="43.5" customHeight="1" x14ac:dyDescent="0.3">
      <c r="C1" s="30"/>
      <c r="D1" s="30"/>
      <c r="E1" s="31" t="s">
        <v>111</v>
      </c>
      <c r="F1" s="32">
        <v>2022</v>
      </c>
      <c r="G1" s="33" t="s">
        <v>112</v>
      </c>
      <c r="H1" s="34"/>
      <c r="I1" s="35" t="s">
        <v>0</v>
      </c>
    </row>
    <row r="2" spans="2:10" ht="31" customHeight="1" x14ac:dyDescent="0.15">
      <c r="B2" s="36" t="str">
        <f>IF(app="BP + EPRD*","* applications Budget Prévisionnel et EPRD incluses",IF(app="CA + ERRD*","* applications Compte Administratif et ERRD incluses",""))</f>
        <v/>
      </c>
      <c r="D2" s="37"/>
      <c r="E2" s="38"/>
      <c r="F2" s="39"/>
      <c r="G2" s="40" t="str">
        <f>IF(app="BP","Budget Prévisionnel "&amp;exercice,IF(app="CA","Compte Administratif "&amp;exercice,""))</f>
        <v>Budget Prévisionnel 2022</v>
      </c>
      <c r="H2" s="39"/>
    </row>
    <row r="3" spans="2:10" ht="25.5" customHeight="1" x14ac:dyDescent="0.15">
      <c r="B3" s="22" t="s">
        <v>32</v>
      </c>
      <c r="C3" s="22"/>
      <c r="D3" s="26"/>
      <c r="E3" s="27"/>
      <c r="F3" s="27"/>
      <c r="G3" s="27"/>
      <c r="H3" s="28"/>
      <c r="I3" s="5" t="s">
        <v>6</v>
      </c>
      <c r="J3" s="9">
        <f ca="1">TODAY()</f>
        <v>44379</v>
      </c>
    </row>
    <row r="4" spans="2:10" ht="25.5" customHeight="1" x14ac:dyDescent="0.15">
      <c r="B4" s="22" t="s">
        <v>3</v>
      </c>
      <c r="C4" s="22"/>
      <c r="D4" s="26"/>
      <c r="E4" s="27"/>
      <c r="F4" s="27"/>
      <c r="G4" s="27"/>
      <c r="H4" s="28"/>
      <c r="I4" s="5" t="s">
        <v>4</v>
      </c>
      <c r="J4" s="11"/>
    </row>
    <row r="5" spans="2:10" ht="25.5" customHeight="1" x14ac:dyDescent="0.15">
      <c r="B5" s="22" t="s">
        <v>5</v>
      </c>
      <c r="C5" s="22" t="s">
        <v>5</v>
      </c>
      <c r="D5" s="26"/>
      <c r="E5" s="27"/>
      <c r="F5" s="27"/>
      <c r="G5" s="27"/>
      <c r="H5" s="28"/>
      <c r="I5" s="5" t="s">
        <v>1</v>
      </c>
      <c r="J5" s="10"/>
    </row>
    <row r="6" spans="2:10" ht="25.5" customHeight="1" x14ac:dyDescent="0.15">
      <c r="B6" s="22" t="s">
        <v>2</v>
      </c>
      <c r="C6" s="22" t="s">
        <v>5</v>
      </c>
      <c r="D6" s="26"/>
      <c r="E6" s="27"/>
      <c r="F6" s="28"/>
      <c r="G6" s="5" t="s">
        <v>7</v>
      </c>
      <c r="H6" s="26"/>
      <c r="I6" s="27"/>
      <c r="J6" s="28"/>
    </row>
    <row r="7" spans="2:10" x14ac:dyDescent="0.15">
      <c r="B7" s="2"/>
      <c r="C7" s="2"/>
      <c r="D7" s="2"/>
      <c r="E7" s="2"/>
      <c r="F7" s="2"/>
      <c r="G7" s="2"/>
      <c r="H7" s="2"/>
      <c r="I7" s="2"/>
      <c r="J7" s="2"/>
    </row>
    <row r="8" spans="2:10" ht="17.25" customHeight="1" x14ac:dyDescent="0.15">
      <c r="B8" s="1"/>
      <c r="C8" s="1"/>
      <c r="D8" s="1"/>
      <c r="E8" s="12" t="s">
        <v>8</v>
      </c>
      <c r="F8" s="12"/>
      <c r="G8" s="23" t="s">
        <v>17</v>
      </c>
      <c r="H8" s="24"/>
      <c r="I8" s="2"/>
      <c r="J8" s="2"/>
    </row>
    <row r="9" spans="2:10" ht="24" customHeight="1" x14ac:dyDescent="0.15">
      <c r="B9" s="76" t="s">
        <v>35</v>
      </c>
      <c r="C9" s="77"/>
      <c r="D9" s="77"/>
      <c r="E9" s="77"/>
      <c r="F9" s="77"/>
      <c r="G9" s="77"/>
      <c r="H9" s="77"/>
      <c r="I9" s="78"/>
      <c r="J9" s="78"/>
    </row>
    <row r="10" spans="2:10" ht="15" x14ac:dyDescent="0.15">
      <c r="B10" s="79" t="s">
        <v>34</v>
      </c>
      <c r="C10" s="80"/>
      <c r="D10" s="80"/>
      <c r="E10" s="80"/>
      <c r="F10" s="80"/>
      <c r="G10" s="80"/>
      <c r="H10" s="80"/>
      <c r="I10" s="81"/>
      <c r="J10" s="81"/>
    </row>
    <row r="11" spans="2:10" ht="15" x14ac:dyDescent="0.15">
      <c r="B11" s="82"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80"/>
      <c r="D11" s="80"/>
      <c r="E11" s="80"/>
      <c r="F11" s="80"/>
      <c r="G11" s="80"/>
      <c r="H11" s="80"/>
      <c r="I11" s="81"/>
      <c r="J11" s="81"/>
    </row>
    <row r="12" spans="2:10" ht="18" x14ac:dyDescent="0.15">
      <c r="B12" s="83"/>
      <c r="C12" s="84"/>
      <c r="D12" s="84"/>
      <c r="E12" s="46"/>
      <c r="F12" s="46"/>
      <c r="G12" s="46"/>
      <c r="H12" s="46"/>
      <c r="I12" s="46"/>
      <c r="J12" s="85"/>
    </row>
    <row r="13" spans="2:10" ht="18" x14ac:dyDescent="0.2">
      <c r="B13" s="86" t="str">
        <f>"1. Achat de l'Application "&amp;app&amp;" "&amp;exercice&amp;" "&amp;type</f>
        <v>1. Achat de l'Application BP 2022 SAAD</v>
      </c>
      <c r="C13" s="87"/>
      <c r="D13" s="84"/>
      <c r="E13" s="46"/>
      <c r="F13" s="46"/>
      <c r="G13" s="86" t="s">
        <v>28</v>
      </c>
      <c r="H13" s="46"/>
      <c r="I13" s="46"/>
      <c r="J13" s="46"/>
    </row>
    <row r="14" spans="2:10" x14ac:dyDescent="0.15">
      <c r="B14" s="88" t="s">
        <v>24</v>
      </c>
      <c r="C14" s="87"/>
      <c r="D14" s="84"/>
      <c r="E14" s="46"/>
      <c r="F14" s="46"/>
      <c r="G14" s="88" t="s">
        <v>9</v>
      </c>
      <c r="H14" s="46"/>
      <c r="I14" s="46"/>
      <c r="J14" s="46"/>
    </row>
    <row r="15" spans="2:10" x14ac:dyDescent="0.15">
      <c r="B15" s="29" t="s">
        <v>25</v>
      </c>
      <c r="C15" s="87"/>
      <c r="D15" s="84"/>
      <c r="E15" s="46"/>
      <c r="F15" s="46"/>
      <c r="G15" s="87" t="s">
        <v>37</v>
      </c>
      <c r="I15" s="89" t="str">
        <f>IF(E1="BP + EPRD*","30 juin "&amp;exercice,IF(app="BP","29 octobre "&amp;exercice-1,"30 avril " &amp; exercice+1))</f>
        <v>29 octobre 2021</v>
      </c>
      <c r="J15" s="46"/>
    </row>
    <row r="16" spans="2:10" x14ac:dyDescent="0.15">
      <c r="D16" s="46"/>
      <c r="E16" s="46"/>
      <c r="F16" s="46"/>
      <c r="G16" s="46"/>
      <c r="H16" s="46"/>
      <c r="I16" s="46"/>
      <c r="J16" s="46"/>
    </row>
    <row r="17" spans="2:10" ht="14.25" customHeight="1" x14ac:dyDescent="0.15">
      <c r="B17" s="90" t="s">
        <v>10</v>
      </c>
      <c r="C17" s="90"/>
      <c r="D17" s="90"/>
      <c r="E17" s="90"/>
      <c r="F17" s="46"/>
      <c r="G17" s="91" t="s">
        <v>27</v>
      </c>
      <c r="H17" s="91"/>
      <c r="I17" s="92"/>
      <c r="J17" s="46"/>
    </row>
    <row r="18" spans="2:10" x14ac:dyDescent="0.15">
      <c r="B18" s="90"/>
      <c r="C18" s="90"/>
      <c r="D18" s="90"/>
      <c r="E18" s="90"/>
      <c r="F18" s="46"/>
      <c r="G18" s="93" t="s">
        <v>11</v>
      </c>
      <c r="H18" s="94" t="s">
        <v>12</v>
      </c>
      <c r="I18" s="95" t="s">
        <v>13</v>
      </c>
      <c r="J18" s="96"/>
    </row>
    <row r="19" spans="2:10" x14ac:dyDescent="0.15">
      <c r="B19" s="93" t="s">
        <v>11</v>
      </c>
      <c r="C19" s="94" t="s">
        <v>12</v>
      </c>
      <c r="D19" s="97" t="s">
        <v>13</v>
      </c>
      <c r="E19" s="97"/>
      <c r="F19" s="46"/>
      <c r="G19" s="98">
        <f>IF($G$2="",78,54)</f>
        <v>54</v>
      </c>
      <c r="H19" s="42">
        <f>IF($G$2="",132,90)</f>
        <v>90</v>
      </c>
      <c r="I19" s="99">
        <f>IF($G$2="",186,126)</f>
        <v>126</v>
      </c>
      <c r="J19" s="100"/>
    </row>
    <row r="20" spans="2:10" x14ac:dyDescent="0.15">
      <c r="B20" s="6"/>
      <c r="C20" s="7"/>
      <c r="D20" s="8"/>
      <c r="E20" s="8"/>
      <c r="F20" s="46"/>
      <c r="G20" s="46"/>
      <c r="H20" s="46"/>
      <c r="I20" s="46"/>
      <c r="J20" s="46"/>
    </row>
    <row r="21" spans="2:10" x14ac:dyDescent="0.15">
      <c r="B21" s="6"/>
      <c r="C21" s="7"/>
      <c r="D21" s="8"/>
      <c r="E21" s="8"/>
      <c r="F21" s="46"/>
      <c r="G21" s="25" t="b">
        <v>1</v>
      </c>
      <c r="H21" s="25"/>
      <c r="I21" s="25"/>
      <c r="J21" s="101"/>
    </row>
    <row r="22" spans="2:10" x14ac:dyDescent="0.15">
      <c r="B22" s="6"/>
      <c r="C22" s="7"/>
      <c r="D22" s="8"/>
      <c r="E22" s="8"/>
      <c r="G22" s="102">
        <f>IF(G21=TRUE,IF(D27=0,0,IF(D27&lt;6,G19,IF(D27&lt;11,H19,I19))),0)</f>
        <v>0</v>
      </c>
      <c r="H22" s="101"/>
      <c r="I22" s="101"/>
      <c r="J22" s="101"/>
    </row>
    <row r="23" spans="2:10" x14ac:dyDescent="0.15">
      <c r="B23" s="6"/>
      <c r="C23" s="7"/>
      <c r="D23" s="8"/>
      <c r="E23" s="8"/>
      <c r="F23" s="46"/>
      <c r="G23" s="101"/>
      <c r="H23" s="101"/>
      <c r="I23" s="101"/>
      <c r="J23" s="101"/>
    </row>
    <row r="24" spans="2:10" x14ac:dyDescent="0.15">
      <c r="B24" s="6"/>
      <c r="C24" s="7"/>
      <c r="D24" s="8"/>
      <c r="E24" s="8"/>
      <c r="F24" s="46"/>
      <c r="G24" s="101"/>
      <c r="H24" s="101"/>
      <c r="I24" s="101"/>
      <c r="J24" s="101"/>
    </row>
    <row r="25" spans="2:10" x14ac:dyDescent="0.15">
      <c r="B25" s="41">
        <f>IF($G$2="",102,66)</f>
        <v>66</v>
      </c>
      <c r="C25" s="42">
        <f>IF($G$2="",168,114)</f>
        <v>114</v>
      </c>
      <c r="D25" s="43">
        <f>IF($G$2="",252,168)</f>
        <v>168</v>
      </c>
      <c r="E25" s="44"/>
      <c r="F25" s="45" t="s">
        <v>16</v>
      </c>
      <c r="G25" s="45"/>
      <c r="H25" s="45"/>
      <c r="I25" s="45"/>
      <c r="J25" s="45"/>
    </row>
    <row r="26" spans="2:10" x14ac:dyDescent="0.15">
      <c r="F26" s="46"/>
      <c r="G26" s="46"/>
      <c r="H26" s="46"/>
      <c r="I26" s="46"/>
      <c r="J26" s="46"/>
    </row>
    <row r="27" spans="2:10" ht="25" customHeight="1" x14ac:dyDescent="0.15">
      <c r="C27" s="47" t="s">
        <v>14</v>
      </c>
      <c r="D27" s="4">
        <f>COUNTA(B20:E24)</f>
        <v>0</v>
      </c>
      <c r="F27" s="48" t="s">
        <v>15</v>
      </c>
      <c r="G27" s="3">
        <f>IF(D27=0,0,IF(D27&lt;6,B25,IF(D27&lt;11,C25,D25)))+G22</f>
        <v>0</v>
      </c>
      <c r="H27" s="36" t="s">
        <v>26</v>
      </c>
    </row>
    <row r="28" spans="2:10" ht="15" thickBot="1" x14ac:dyDescent="0.2">
      <c r="B28" s="49"/>
      <c r="C28" s="49"/>
      <c r="D28" s="49"/>
      <c r="E28" s="49"/>
    </row>
    <row r="29" spans="2:10" x14ac:dyDescent="0.15">
      <c r="B29" s="50"/>
      <c r="C29" s="51"/>
      <c r="D29" s="51"/>
      <c r="E29" s="51"/>
      <c r="F29" s="52"/>
      <c r="G29" s="52"/>
      <c r="H29" s="52"/>
      <c r="I29" s="52"/>
      <c r="J29" s="53"/>
    </row>
    <row r="30" spans="2:10" x14ac:dyDescent="0.15">
      <c r="B30" s="54"/>
      <c r="C30" s="55"/>
      <c r="D30" s="56"/>
      <c r="E30" s="56" t="s">
        <v>33</v>
      </c>
      <c r="F30" s="57"/>
      <c r="G30" s="56" t="str">
        <f>IF(type="SAAD","","CCN66")</f>
        <v/>
      </c>
      <c r="H30" s="57"/>
      <c r="I30" s="56" t="str">
        <f>IF(type="SAAD","","CCN51 FEHAP")</f>
        <v/>
      </c>
      <c r="J30" s="58"/>
    </row>
    <row r="31" spans="2:10" ht="15" x14ac:dyDescent="0.15">
      <c r="B31" s="59" t="s">
        <v>31</v>
      </c>
      <c r="C31" s="60"/>
      <c r="D31" s="56"/>
      <c r="E31" s="56"/>
      <c r="F31" s="56"/>
      <c r="G31" s="56"/>
      <c r="H31" s="56"/>
      <c r="I31" s="56"/>
      <c r="J31" s="58"/>
    </row>
    <row r="32" spans="2:10" x14ac:dyDescent="0.15">
      <c r="B32" s="54"/>
      <c r="C32" s="55"/>
      <c r="D32" s="56"/>
      <c r="E32" s="56" t="s">
        <v>23</v>
      </c>
      <c r="F32" s="57"/>
      <c r="G32" s="56" t="str">
        <f>IF(type="SAAD","",IF(type="EHPAD","CCU SYNERPA","CCN65"))</f>
        <v/>
      </c>
      <c r="H32" s="57"/>
      <c r="I32" s="56" t="str">
        <f>IF(type="SAAD","","CCN51 avant 2013")</f>
        <v/>
      </c>
      <c r="J32" s="58"/>
    </row>
    <row r="33" spans="2:10" ht="15" thickBot="1" x14ac:dyDescent="0.2">
      <c r="B33" s="61"/>
      <c r="C33" s="62"/>
      <c r="D33" s="62"/>
      <c r="E33" s="62"/>
      <c r="F33" s="63"/>
      <c r="G33" s="63"/>
      <c r="H33" s="63"/>
      <c r="I33" s="63"/>
      <c r="J33" s="64"/>
    </row>
    <row r="34" spans="2:10" x14ac:dyDescent="0.15">
      <c r="B34" s="49"/>
      <c r="C34" s="49"/>
      <c r="D34" s="49"/>
      <c r="E34" s="49"/>
    </row>
    <row r="35" spans="2:10" x14ac:dyDescent="0.15">
      <c r="B35" s="65" t="s">
        <v>29</v>
      </c>
      <c r="C35" s="65"/>
      <c r="D35" s="65"/>
      <c r="E35" s="65"/>
      <c r="F35" s="65"/>
      <c r="G35" s="65"/>
      <c r="H35" s="65"/>
      <c r="I35" s="65"/>
      <c r="J35" s="65"/>
    </row>
    <row r="36" spans="2:10" x14ac:dyDescent="0.15">
      <c r="B36" s="65" t="s">
        <v>36</v>
      </c>
      <c r="C36" s="65"/>
      <c r="D36" s="65"/>
      <c r="E36" s="65"/>
      <c r="F36" s="65"/>
      <c r="G36" s="65"/>
      <c r="H36" s="65"/>
      <c r="I36" s="65"/>
      <c r="J36" s="65"/>
    </row>
    <row r="37" spans="2:10" x14ac:dyDescent="0.15">
      <c r="B37" s="65" t="s">
        <v>18</v>
      </c>
      <c r="C37" s="65"/>
      <c r="D37" s="65"/>
      <c r="E37" s="65"/>
      <c r="F37" s="65"/>
      <c r="G37" s="65"/>
      <c r="H37" s="65"/>
      <c r="I37" s="65"/>
      <c r="J37" s="65"/>
    </row>
    <row r="38" spans="2:10" ht="16" x14ac:dyDescent="0.15">
      <c r="B38" s="103" t="s">
        <v>113</v>
      </c>
      <c r="C38" s="103"/>
      <c r="D38" s="103"/>
      <c r="E38" s="103"/>
      <c r="F38" s="103"/>
      <c r="G38" s="103"/>
      <c r="H38" s="103"/>
      <c r="I38" s="103"/>
      <c r="J38" s="103"/>
    </row>
    <row r="39" spans="2:10" x14ac:dyDescent="0.15">
      <c r="B39" s="49"/>
      <c r="C39" s="49"/>
      <c r="D39" s="49"/>
      <c r="E39" s="49"/>
    </row>
    <row r="40" spans="2:10" ht="18" x14ac:dyDescent="0.15">
      <c r="B40" s="66" t="s">
        <v>19</v>
      </c>
      <c r="C40" s="67"/>
      <c r="D40" s="67"/>
      <c r="E40" s="67"/>
      <c r="F40" s="67"/>
      <c r="G40" s="67"/>
      <c r="H40" s="67"/>
      <c r="I40" s="67"/>
      <c r="J40" s="68"/>
    </row>
    <row r="41" spans="2:10" ht="18" x14ac:dyDescent="0.2">
      <c r="B41" s="69"/>
      <c r="C41" s="70" t="s">
        <v>20</v>
      </c>
      <c r="D41" s="70">
        <v>1350</v>
      </c>
      <c r="E41" s="70">
        <v>6100</v>
      </c>
      <c r="F41" s="70" t="s">
        <v>22</v>
      </c>
      <c r="G41" s="71">
        <v>1345</v>
      </c>
      <c r="H41" s="70">
        <v>7135</v>
      </c>
      <c r="I41" s="70">
        <v>253</v>
      </c>
      <c r="J41" s="72"/>
    </row>
    <row r="42" spans="2:10" ht="18" x14ac:dyDescent="0.15">
      <c r="B42" s="73" t="s">
        <v>21</v>
      </c>
      <c r="C42" s="74"/>
      <c r="D42" s="74"/>
      <c r="E42" s="74"/>
      <c r="F42" s="74"/>
      <c r="G42" s="74"/>
      <c r="H42" s="74"/>
      <c r="I42" s="74"/>
      <c r="J42" s="75"/>
    </row>
    <row r="43" spans="2:10" x14ac:dyDescent="0.15">
      <c r="C43" s="49"/>
      <c r="D43" s="49"/>
      <c r="E43" s="49"/>
    </row>
    <row r="44" spans="2:10" x14ac:dyDescent="0.15">
      <c r="B44" s="49"/>
      <c r="C44" s="49"/>
      <c r="D44" s="49"/>
      <c r="E44" s="49"/>
    </row>
    <row r="45" spans="2:10" x14ac:dyDescent="0.15">
      <c r="B45" s="65" t="s">
        <v>30</v>
      </c>
      <c r="C45" s="65"/>
      <c r="D45" s="65"/>
      <c r="E45" s="65"/>
      <c r="F45" s="65"/>
      <c r="G45" s="65"/>
      <c r="H45" s="65"/>
      <c r="I45" s="65"/>
      <c r="J45" s="65"/>
    </row>
    <row r="46" spans="2:10" x14ac:dyDescent="0.15">
      <c r="B46" s="65" t="s">
        <v>38</v>
      </c>
      <c r="C46" s="65"/>
      <c r="D46" s="65"/>
      <c r="E46" s="65"/>
      <c r="F46" s="65"/>
      <c r="G46" s="65"/>
      <c r="H46" s="65"/>
      <c r="I46" s="65"/>
      <c r="J46" s="65"/>
    </row>
    <row r="47" spans="2:10" x14ac:dyDescent="0.15">
      <c r="C47" s="49"/>
      <c r="D47" s="49"/>
      <c r="E47" s="49"/>
    </row>
  </sheetData>
  <sheetProtection algorithmName="SHA-512" hashValue="BrDs9JHIDKHPbzHzPA2cTM8uIxqA86YpkrmiYFa5Ng+0zHQVztASpgQzqpYD5ZWYg4k4wkzWlXN3pOH6tyikbQ==" saltValue="yxyA16WCkviXqBo3JOZDnQ==" spinCount="100000" sheet="1" objects="1" scenarios="1"/>
  <mergeCells count="20">
    <mergeCell ref="D6:F6"/>
    <mergeCell ref="H6:J6"/>
    <mergeCell ref="D3:H3"/>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 ref="D4:H4"/>
    <mergeCell ref="D5:H5"/>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3:D13 C12 D12"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635000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dimension ref="B1:C75"/>
  <sheetViews>
    <sheetView showGridLines="0" workbookViewId="0">
      <selection activeCell="B28" sqref="B28"/>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39</v>
      </c>
      <c r="C3" s="17"/>
    </row>
    <row r="4" spans="2:3" ht="16" x14ac:dyDescent="0.2">
      <c r="B4" s="18" t="s">
        <v>40</v>
      </c>
      <c r="C4" s="17"/>
    </row>
    <row r="5" spans="2:3" ht="32" x14ac:dyDescent="0.2">
      <c r="B5" s="18" t="s">
        <v>41</v>
      </c>
      <c r="C5" s="17"/>
    </row>
    <row r="6" spans="2:3" ht="16" x14ac:dyDescent="0.2">
      <c r="B6" s="18" t="s">
        <v>42</v>
      </c>
      <c r="C6" s="17"/>
    </row>
    <row r="7" spans="2:3" ht="16" x14ac:dyDescent="0.2">
      <c r="B7" s="18" t="s">
        <v>43</v>
      </c>
      <c r="C7" s="17"/>
    </row>
    <row r="8" spans="2:3" ht="16" x14ac:dyDescent="0.2">
      <c r="B8" s="18" t="s">
        <v>44</v>
      </c>
      <c r="C8" s="17"/>
    </row>
    <row r="9" spans="2:3" ht="16" x14ac:dyDescent="0.2">
      <c r="B9" s="19" t="s">
        <v>45</v>
      </c>
      <c r="C9" s="17"/>
    </row>
    <row r="10" spans="2:3" ht="32" x14ac:dyDescent="0.2">
      <c r="B10" s="18" t="s">
        <v>46</v>
      </c>
      <c r="C10" s="17"/>
    </row>
    <row r="11" spans="2:3" ht="16" x14ac:dyDescent="0.2">
      <c r="B11" s="19" t="s">
        <v>47</v>
      </c>
      <c r="C11" s="17"/>
    </row>
    <row r="12" spans="2:3" ht="48" x14ac:dyDescent="0.2">
      <c r="B12" s="18" t="s">
        <v>48</v>
      </c>
      <c r="C12" s="17"/>
    </row>
    <row r="13" spans="2:3" ht="16" x14ac:dyDescent="0.2">
      <c r="B13" s="18" t="s">
        <v>49</v>
      </c>
      <c r="C13" s="17"/>
    </row>
    <row r="14" spans="2:3" ht="16" x14ac:dyDescent="0.2">
      <c r="B14" s="18" t="s">
        <v>50</v>
      </c>
      <c r="C14" s="17"/>
    </row>
    <row r="15" spans="2:3" ht="32" x14ac:dyDescent="0.2">
      <c r="B15" s="18" t="s">
        <v>51</v>
      </c>
      <c r="C15" s="17"/>
    </row>
    <row r="16" spans="2:3" ht="16" x14ac:dyDescent="0.2">
      <c r="B16" s="18" t="s">
        <v>52</v>
      </c>
      <c r="C16" s="17"/>
    </row>
    <row r="17" spans="2:3" ht="16" x14ac:dyDescent="0.2">
      <c r="B17" s="18" t="s">
        <v>53</v>
      </c>
      <c r="C17" s="17"/>
    </row>
    <row r="18" spans="2:3" ht="16" x14ac:dyDescent="0.2">
      <c r="B18" s="18" t="s">
        <v>54</v>
      </c>
      <c r="C18" s="17"/>
    </row>
    <row r="19" spans="2:3" ht="32" x14ac:dyDescent="0.2">
      <c r="B19" s="18" t="s">
        <v>55</v>
      </c>
      <c r="C19" s="17"/>
    </row>
    <row r="20" spans="2:3" ht="32" x14ac:dyDescent="0.2">
      <c r="B20" s="18" t="s">
        <v>56</v>
      </c>
      <c r="C20" s="17"/>
    </row>
    <row r="21" spans="2:3" ht="16" x14ac:dyDescent="0.2">
      <c r="B21" s="18" t="s">
        <v>57</v>
      </c>
      <c r="C21" s="17"/>
    </row>
    <row r="22" spans="2:3" ht="16" x14ac:dyDescent="0.2">
      <c r="B22" s="18" t="s">
        <v>58</v>
      </c>
      <c r="C22" s="17"/>
    </row>
    <row r="23" spans="2:3" ht="30" customHeight="1" x14ac:dyDescent="0.2">
      <c r="B23" s="18" t="s">
        <v>59</v>
      </c>
      <c r="C23" s="17"/>
    </row>
    <row r="24" spans="2:3" ht="16" x14ac:dyDescent="0.2">
      <c r="B24" s="18" t="s">
        <v>60</v>
      </c>
      <c r="C24" s="17"/>
    </row>
    <row r="25" spans="2:3" ht="32" x14ac:dyDescent="0.2">
      <c r="B25" s="18" t="s">
        <v>61</v>
      </c>
      <c r="C25" s="17"/>
    </row>
    <row r="26" spans="2:3" ht="16" x14ac:dyDescent="0.2">
      <c r="B26" s="18" t="s">
        <v>62</v>
      </c>
      <c r="C26" s="17"/>
    </row>
    <row r="27" spans="2:3" ht="32" x14ac:dyDescent="0.2">
      <c r="B27" s="18" t="s">
        <v>63</v>
      </c>
      <c r="C27" s="17"/>
    </row>
    <row r="28" spans="2:3" ht="16" x14ac:dyDescent="0.2">
      <c r="B28" s="18" t="s">
        <v>64</v>
      </c>
      <c r="C28" s="17"/>
    </row>
    <row r="29" spans="2:3" ht="32" x14ac:dyDescent="0.2">
      <c r="B29" s="18" t="s">
        <v>65</v>
      </c>
      <c r="C29" s="17"/>
    </row>
    <row r="30" spans="2:3" ht="16" x14ac:dyDescent="0.2">
      <c r="B30" s="18" t="s">
        <v>66</v>
      </c>
      <c r="C30" s="17"/>
    </row>
    <row r="31" spans="2:3" ht="16" x14ac:dyDescent="0.2">
      <c r="B31" s="18" t="s">
        <v>67</v>
      </c>
      <c r="C31" s="17"/>
    </row>
    <row r="32" spans="2:3" ht="16" x14ac:dyDescent="0.2">
      <c r="B32" s="18" t="s">
        <v>68</v>
      </c>
      <c r="C32" s="17"/>
    </row>
    <row r="33" spans="2:3" ht="16" x14ac:dyDescent="0.2">
      <c r="B33" s="18" t="s">
        <v>69</v>
      </c>
      <c r="C33" s="17"/>
    </row>
    <row r="34" spans="2:3" ht="16" x14ac:dyDescent="0.2">
      <c r="B34" s="18" t="s">
        <v>70</v>
      </c>
      <c r="C34" s="17"/>
    </row>
    <row r="35" spans="2:3" ht="16" x14ac:dyDescent="0.2">
      <c r="B35" s="18" t="s">
        <v>71</v>
      </c>
      <c r="C35" s="17"/>
    </row>
    <row r="36" spans="2:3" ht="16" x14ac:dyDescent="0.2">
      <c r="B36" s="18" t="s">
        <v>72</v>
      </c>
      <c r="C36" s="17"/>
    </row>
    <row r="37" spans="2:3" ht="32" x14ac:dyDescent="0.2">
      <c r="B37" s="18" t="s">
        <v>73</v>
      </c>
      <c r="C37" s="17"/>
    </row>
    <row r="38" spans="2:3" ht="16" x14ac:dyDescent="0.2">
      <c r="B38" s="19" t="s">
        <v>74</v>
      </c>
      <c r="C38" s="17"/>
    </row>
    <row r="39" spans="2:3" ht="32" x14ac:dyDescent="0.2">
      <c r="B39" s="18" t="s">
        <v>75</v>
      </c>
      <c r="C39" s="17"/>
    </row>
    <row r="40" spans="2:3" ht="16" x14ac:dyDescent="0.2">
      <c r="B40" s="19" t="s">
        <v>76</v>
      </c>
      <c r="C40" s="17"/>
    </row>
    <row r="41" spans="2:3" ht="32" x14ac:dyDescent="0.2">
      <c r="B41" s="18" t="s">
        <v>77</v>
      </c>
      <c r="C41" s="17"/>
    </row>
    <row r="42" spans="2:3" ht="16" x14ac:dyDescent="0.2">
      <c r="B42" s="18" t="s">
        <v>78</v>
      </c>
      <c r="C42" s="17"/>
    </row>
    <row r="43" spans="2:3" ht="48" x14ac:dyDescent="0.2">
      <c r="B43" s="18" t="s">
        <v>79</v>
      </c>
      <c r="C43" s="17"/>
    </row>
    <row r="44" spans="2:3" ht="16" x14ac:dyDescent="0.2">
      <c r="B44" s="18" t="s">
        <v>80</v>
      </c>
      <c r="C44" s="17"/>
    </row>
    <row r="45" spans="2:3" ht="16" x14ac:dyDescent="0.2">
      <c r="B45" s="18" t="s">
        <v>81</v>
      </c>
      <c r="C45" s="17"/>
    </row>
    <row r="46" spans="2:3" ht="48" x14ac:dyDescent="0.2">
      <c r="B46" s="18" t="s">
        <v>82</v>
      </c>
      <c r="C46" s="17"/>
    </row>
    <row r="47" spans="2:3" ht="16" x14ac:dyDescent="0.2">
      <c r="B47" s="18" t="s">
        <v>83</v>
      </c>
      <c r="C47" s="17"/>
    </row>
    <row r="48" spans="2:3" ht="48" x14ac:dyDescent="0.2">
      <c r="B48" s="18" t="s">
        <v>84</v>
      </c>
      <c r="C48" s="17"/>
    </row>
    <row r="49" spans="2:3" ht="16" x14ac:dyDescent="0.2">
      <c r="B49" s="18" t="s">
        <v>85</v>
      </c>
      <c r="C49" s="17"/>
    </row>
    <row r="50" spans="2:3" ht="32" x14ac:dyDescent="0.2">
      <c r="B50" s="18" t="s">
        <v>86</v>
      </c>
      <c r="C50" s="17"/>
    </row>
    <row r="51" spans="2:3" ht="16" x14ac:dyDescent="0.2">
      <c r="B51" s="18" t="s">
        <v>87</v>
      </c>
      <c r="C51" s="17"/>
    </row>
    <row r="52" spans="2:3" ht="16" x14ac:dyDescent="0.2">
      <c r="B52" s="18" t="s">
        <v>88</v>
      </c>
      <c r="C52" s="17"/>
    </row>
    <row r="53" spans="2:3" ht="33" x14ac:dyDescent="0.2">
      <c r="B53" s="18" t="s">
        <v>89</v>
      </c>
      <c r="C53" s="17"/>
    </row>
    <row r="54" spans="2:3" ht="16" x14ac:dyDescent="0.2">
      <c r="B54" s="18" t="s">
        <v>90</v>
      </c>
      <c r="C54" s="17"/>
    </row>
    <row r="55" spans="2:3" ht="32" x14ac:dyDescent="0.2">
      <c r="B55" s="18" t="s">
        <v>91</v>
      </c>
      <c r="C55" s="17"/>
    </row>
    <row r="56" spans="2:3" ht="16" customHeight="1" x14ac:dyDescent="0.2">
      <c r="B56" s="18" t="s">
        <v>92</v>
      </c>
      <c r="C56" s="17"/>
    </row>
    <row r="57" spans="2:3" ht="16" x14ac:dyDescent="0.2">
      <c r="B57" s="18" t="s">
        <v>93</v>
      </c>
      <c r="C57" s="17"/>
    </row>
    <row r="58" spans="2:3" ht="16" x14ac:dyDescent="0.2">
      <c r="B58" s="18" t="s">
        <v>94</v>
      </c>
      <c r="C58" s="17"/>
    </row>
    <row r="59" spans="2:3" ht="16" x14ac:dyDescent="0.2">
      <c r="B59" s="18" t="s">
        <v>95</v>
      </c>
      <c r="C59" s="17"/>
    </row>
    <row r="60" spans="2:3" ht="16" x14ac:dyDescent="0.2">
      <c r="B60" s="18" t="s">
        <v>96</v>
      </c>
      <c r="C60" s="17"/>
    </row>
    <row r="61" spans="2:3" ht="32" x14ac:dyDescent="0.2">
      <c r="B61" s="18" t="s">
        <v>97</v>
      </c>
      <c r="C61" s="17"/>
    </row>
    <row r="62" spans="2:3" ht="16" x14ac:dyDescent="0.2">
      <c r="B62" s="18" t="s">
        <v>98</v>
      </c>
      <c r="C62" s="17"/>
    </row>
    <row r="63" spans="2:3" ht="32" x14ac:dyDescent="0.2">
      <c r="B63" s="18" t="s">
        <v>99</v>
      </c>
      <c r="C63" s="17"/>
    </row>
    <row r="64" spans="2:3" ht="16" x14ac:dyDescent="0.2">
      <c r="B64" s="18" t="s">
        <v>100</v>
      </c>
      <c r="C64" s="17"/>
    </row>
    <row r="65" spans="2:3" ht="16" x14ac:dyDescent="0.2">
      <c r="B65" s="18" t="s">
        <v>101</v>
      </c>
      <c r="C65" s="17"/>
    </row>
    <row r="66" spans="2:3" ht="32" x14ac:dyDescent="0.2">
      <c r="B66" s="18" t="s">
        <v>102</v>
      </c>
      <c r="C66" s="17"/>
    </row>
    <row r="67" spans="2:3" ht="16" x14ac:dyDescent="0.2">
      <c r="B67" s="18" t="s">
        <v>103</v>
      </c>
      <c r="C67" s="17"/>
    </row>
    <row r="68" spans="2:3" ht="16" x14ac:dyDescent="0.2">
      <c r="B68" s="18" t="s">
        <v>110</v>
      </c>
      <c r="C68" s="17"/>
    </row>
    <row r="69" spans="2:3" ht="32" x14ac:dyDescent="0.2">
      <c r="B69" s="18" t="s">
        <v>104</v>
      </c>
      <c r="C69" s="17"/>
    </row>
    <row r="70" spans="2:3" ht="16" x14ac:dyDescent="0.2">
      <c r="B70" s="18" t="s">
        <v>105</v>
      </c>
      <c r="C70" s="17"/>
    </row>
    <row r="71" spans="2:3" ht="16" x14ac:dyDescent="0.2">
      <c r="B71" s="18" t="s">
        <v>106</v>
      </c>
      <c r="C71" s="17"/>
    </row>
    <row r="72" spans="2:3" ht="16" x14ac:dyDescent="0.2">
      <c r="B72" s="18" t="s">
        <v>107</v>
      </c>
      <c r="C72" s="17"/>
    </row>
    <row r="73" spans="2:3" ht="16" x14ac:dyDescent="0.2">
      <c r="B73" s="18" t="s">
        <v>108</v>
      </c>
      <c r="C73" s="17"/>
    </row>
    <row r="74" spans="2:3" ht="48" x14ac:dyDescent="0.2">
      <c r="B74" s="18" t="s">
        <v>109</v>
      </c>
      <c r="C74" s="17"/>
    </row>
    <row r="75" spans="2:3" ht="16" thickBot="1" x14ac:dyDescent="0.25">
      <c r="B75" s="20"/>
      <c r="C75" s="21"/>
    </row>
  </sheetData>
  <sheetProtection algorithmName="SHA-512" hashValue="XttI9JJo8Dob7dlgpLSjOE9JqidWAe6wtSWRtyAJSXszi4j77NUBAFff8svb3uBhaSOtiujEmyKNPgaunllMiw==" saltValue="OV9PDl1bkpg8gzySI8MET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TOURNÉ</cp:lastModifiedBy>
  <cp:lastPrinted>2019-07-19T08:21:25Z</cp:lastPrinted>
  <dcterms:created xsi:type="dcterms:W3CDTF">2019-07-18T13:55:15Z</dcterms:created>
  <dcterms:modified xsi:type="dcterms:W3CDTF">2021-07-02T11:02:11Z</dcterms:modified>
</cp:coreProperties>
</file>